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50" activeTab="1"/>
  </bookViews>
  <sheets>
    <sheet name="Отопление" sheetId="11" r:id="rId1"/>
    <sheet name="СПРАВКА" sheetId="13" r:id="rId2"/>
    <sheet name="ТКО" sheetId="3" r:id="rId3"/>
  </sheets>
  <definedNames>
    <definedName name="_xlnm._FilterDatabase" localSheetId="0" hidden="1">Отопление!$C$1:$C$11</definedName>
    <definedName name="_xlnm.Print_Area" localSheetId="0">Отопление!$A$1:$H$9</definedName>
  </definedNames>
  <calcPr calcId="125725" refMode="R1C1"/>
</workbook>
</file>

<file path=xl/calcChain.xml><?xml version="1.0" encoding="utf-8"?>
<calcChain xmlns="http://schemas.openxmlformats.org/spreadsheetml/2006/main">
  <c r="F5" i="11"/>
  <c r="H6" i="3" l="1"/>
  <c r="H5"/>
  <c r="E6" l="1"/>
  <c r="E5"/>
  <c r="AM7" i="13" l="1"/>
  <c r="AM6" l="1"/>
  <c r="AG8" l="1"/>
  <c r="I6" i="3" l="1"/>
  <c r="I5"/>
  <c r="I7" l="1"/>
  <c r="H7"/>
  <c r="AM8" i="13" l="1"/>
  <c r="AS8" l="1"/>
</calcChain>
</file>

<file path=xl/sharedStrings.xml><?xml version="1.0" encoding="utf-8"?>
<sst xmlns="http://schemas.openxmlformats.org/spreadsheetml/2006/main" count="53" uniqueCount="49">
  <si>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</si>
  <si>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</si>
  <si>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</si>
  <si>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</si>
  <si>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ОПУ               месяц расчет    Гкал</t>
  </si>
  <si>
    <t>ОПУ               месяц учет    Гкал</t>
  </si>
  <si>
    <t>№                    ОПУ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</si>
  <si>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</si>
  <si>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</si>
  <si>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</si>
  <si>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</si>
  <si>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</si>
  <si>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</si>
  <si>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</si>
  <si>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</si>
  <si>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</si>
  <si>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</si>
  <si>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</si>
  <si>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</si>
  <si>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</si>
  <si>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</si>
  <si>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</si>
  <si>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</si>
  <si>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</si>
  <si>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</si>
  <si>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</si>
  <si>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</si>
  <si>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</si>
  <si>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</si>
  <si>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</si>
  <si>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</si>
  <si>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</si>
  <si>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</si>
  <si>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</si>
  <si>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</si>
  <si>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</si>
  <si>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</si>
  <si>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</si>
  <si>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</si>
  <si>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</si>
  <si>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</si>
  <si>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за ОКТЯБРЬ 2022 года</t>
  </si>
  <si>
    <t>потребления тепловой энергии центрального отопления</t>
  </si>
  <si>
    <t>ПД            Гкал</t>
  </si>
  <si>
    <t>Расход ТЭ               (расчет месяц),              Гкал</t>
  </si>
  <si>
    <t>ОТЧЕТ за Декабрь 2023 год</t>
  </si>
  <si>
    <t>QТош            Гкал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</si>
  <si>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Декабрь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4"/>
        <color indexed="8"/>
        <rFont val="Calibri"/>
        <family val="2"/>
        <charset val="204"/>
      </rPr>
      <t>2023г.</t>
    </r>
  </si>
  <si>
    <t>ОТЧЕТ ПО ВЫВОЗУ ТКО ЗА декабрь 2023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</si>
</sst>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(* #,##0.00_);_(* \(#,##0.00\);_(* &quot;-&quot;??_);_(@_)"/>
    <numFmt numFmtId="167" formatCode="0.0"/>
    <numFmt numFmtId="168" formatCode="0.0000"/>
    <numFmt numFmtId="169" formatCode="0.000"/>
    <numFmt numFmtId="170" formatCode="#,##0.000000_ ;\-#,##0.000000\ "/>
    <numFmt numFmtId="171" formatCode="0.00000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0" fillId="0" borderId="0" xfId="0" applyFont="1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68" fontId="0" fillId="0" borderId="0" xfId="0" applyNumberFormat="1" applyAlignment="1">
      <alignment horizontal="center" vertical="center"/>
    </xf>
    <xf numFmtId="168" fontId="0" fillId="0" borderId="0" xfId="0" applyNumberFormat="1" applyFill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2" fillId="0" borderId="0" xfId="0" applyNumberFormat="1" applyFont="1" applyBorder="1" applyAlignment="1"/>
    <xf numFmtId="164" fontId="8" fillId="0" borderId="0" xfId="1" applyFont="1" applyBorder="1" applyAlignment="1">
      <alignment horizontal="center"/>
    </xf>
    <xf numFmtId="164" fontId="8" fillId="0" borderId="0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/>
    </xf>
    <xf numFmtId="14" fontId="13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6" fillId="0" borderId="1" xfId="1" applyFont="1" applyBorder="1" applyAlignment="1">
      <alignment horizontal="center" vertical="center" wrapText="1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68" fontId="17" fillId="0" borderId="0" xfId="0" applyNumberFormat="1" applyFont="1"/>
    <xf numFmtId="0" fontId="19" fillId="0" borderId="1" xfId="0" applyFont="1" applyBorder="1"/>
    <xf numFmtId="0" fontId="19" fillId="0" borderId="1" xfId="0" applyFont="1" applyFill="1" applyBorder="1"/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0" fillId="0" borderId="1" xfId="3" applyNumberFormat="1" applyFont="1" applyBorder="1" applyAlignment="1">
      <alignment horizontal="center" vertical="center"/>
    </xf>
    <xf numFmtId="164" fontId="22" fillId="0" borderId="1" xfId="3" applyNumberFormat="1" applyFont="1" applyBorder="1" applyAlignment="1">
      <alignment vertical="center"/>
    </xf>
    <xf numFmtId="2" fontId="20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169" fontId="20" fillId="3" borderId="1" xfId="0" applyNumberFormat="1" applyFont="1" applyFill="1" applyBorder="1" applyAlignment="1">
      <alignment horizontal="center" vertical="center"/>
    </xf>
    <xf numFmtId="168" fontId="0" fillId="0" borderId="0" xfId="0" applyNumberFormat="1"/>
    <xf numFmtId="1" fontId="6" fillId="4" borderId="1" xfId="2" applyNumberFormat="1" applyFont="1" applyFill="1" applyBorder="1" applyAlignment="1">
      <alignment horizontal="center" vertical="center" wrapText="1"/>
    </xf>
    <xf numFmtId="170" fontId="4" fillId="0" borderId="0" xfId="1" applyNumberFormat="1" applyFont="1" applyFill="1" applyAlignment="1">
      <alignment horizontal="right"/>
    </xf>
    <xf numFmtId="1" fontId="6" fillId="5" borderId="1" xfId="2" applyNumberFormat="1" applyFont="1" applyFill="1" applyBorder="1" applyAlignment="1">
      <alignment horizontal="center" vertical="center" wrapText="1"/>
    </xf>
    <xf numFmtId="2" fontId="7" fillId="5" borderId="1" xfId="1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right"/>
    </xf>
    <xf numFmtId="0" fontId="20" fillId="0" borderId="1" xfId="0" applyFont="1" applyBorder="1" applyAlignment="1">
      <alignment horizontal="center"/>
    </xf>
    <xf numFmtId="168" fontId="2" fillId="2" borderId="0" xfId="0" applyNumberFormat="1" applyFont="1" applyFill="1" applyAlignment="1">
      <alignment horizontal="center" vertical="center"/>
    </xf>
    <xf numFmtId="0" fontId="0" fillId="3" borderId="0" xfId="0" applyFill="1"/>
    <xf numFmtId="171" fontId="0" fillId="0" borderId="0" xfId="0" applyNumberFormat="1"/>
    <xf numFmtId="168" fontId="22" fillId="0" borderId="1" xfId="0" applyNumberFormat="1" applyFont="1" applyBorder="1" applyAlignment="1">
      <alignment horizontal="center"/>
    </xf>
    <xf numFmtId="168" fontId="2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Alignment="1">
      <alignment horizontal="center" wrapText="1"/>
    </xf>
    <xf numFmtId="2" fontId="2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164" fontId="16" fillId="0" borderId="8" xfId="1" applyFont="1" applyBorder="1" applyAlignment="1">
      <alignment horizontal="center"/>
    </xf>
    <xf numFmtId="164" fontId="16" fillId="0" borderId="0" xfId="1" applyFont="1" applyBorder="1" applyAlignment="1">
      <alignment horizontal="center"/>
    </xf>
    <xf numFmtId="0" fontId="11" fillId="0" borderId="0" xfId="0" applyNumberFormat="1" applyFont="1" applyAlignment="1">
      <alignment horizontal="center" wrapText="1"/>
    </xf>
    <xf numFmtId="167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7" fontId="0" fillId="2" borderId="1" xfId="0" applyNumberFormat="1" applyFill="1" applyBorder="1" applyAlignment="1">
      <alignment horizontal="center" vertical="top"/>
    </xf>
    <xf numFmtId="167" fontId="0" fillId="0" borderId="1" xfId="0" applyNumberForma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zoomScaleNormal="100" workbookViewId="0">
      <selection activeCell="H5" sqref="H5"/>
    </sheetView>
  </sheetViews>
  <sheetFormatPr defaultRowHeight="15"/>
  <cols>
    <col min="1" max="1" width="10.85546875" customWidth="1"/>
    <col min="2" max="2" width="12.140625" style="4" customWidth="1"/>
    <col min="3" max="3" width="13.5703125" customWidth="1"/>
    <col min="4" max="5" width="14.28515625" customWidth="1"/>
    <col min="6" max="6" width="16.28515625" customWidth="1"/>
    <col min="7" max="7" width="16.85546875" customWidth="1"/>
    <col min="8" max="8" width="10.28515625" customWidth="1"/>
  </cols>
  <sheetData>
    <row r="1" spans="1:9" ht="18">
      <c r="A1" s="53" t="s">
        <v>45</v>
      </c>
      <c r="B1" s="53"/>
      <c r="C1" s="53"/>
      <c r="D1" s="53"/>
      <c r="E1" s="53"/>
      <c r="F1" s="53"/>
      <c r="G1" s="53"/>
      <c r="H1" s="5"/>
    </row>
    <row r="2" spans="1:9" ht="26.25" customHeight="1">
      <c r="A2" s="53" t="s">
        <v>42</v>
      </c>
      <c r="B2" s="53"/>
      <c r="C2" s="53"/>
      <c r="D2" s="53"/>
      <c r="E2" s="53"/>
      <c r="F2" s="53"/>
      <c r="G2" s="53"/>
      <c r="H2" s="5"/>
    </row>
    <row r="3" spans="1:9" ht="18.75" hidden="1" customHeight="1">
      <c r="A3" s="54" t="s">
        <v>41</v>
      </c>
      <c r="B3" s="54"/>
      <c r="C3" s="54"/>
      <c r="D3" s="54"/>
      <c r="E3" s="54"/>
      <c r="F3" s="54"/>
      <c r="G3" s="55"/>
      <c r="H3" s="5"/>
    </row>
    <row r="4" spans="1:9" ht="53.25" customHeight="1">
      <c r="A4" s="3" t="s">
        <v>6</v>
      </c>
      <c r="B4" s="15" t="s">
        <v>0</v>
      </c>
      <c r="C4" s="2" t="s">
        <v>5</v>
      </c>
      <c r="D4" s="2" t="s">
        <v>4</v>
      </c>
      <c r="E4" s="2" t="s">
        <v>46</v>
      </c>
      <c r="F4" s="40" t="s">
        <v>44</v>
      </c>
      <c r="G4" s="38" t="s">
        <v>40</v>
      </c>
      <c r="H4" s="48" t="s">
        <v>43</v>
      </c>
      <c r="I4" s="1"/>
    </row>
    <row r="5" spans="1:9" ht="23.25" customHeight="1">
      <c r="A5" s="14">
        <v>30883</v>
      </c>
      <c r="B5" s="13">
        <v>45472</v>
      </c>
      <c r="C5" s="12">
        <v>18376.47</v>
      </c>
      <c r="D5" s="12">
        <v>18771.71</v>
      </c>
      <c r="E5" s="12">
        <v>1.35</v>
      </c>
      <c r="F5" s="41">
        <f>D5-C5+E5</f>
        <v>396.58999999999799</v>
      </c>
      <c r="G5" s="7">
        <v>391.14963619999799</v>
      </c>
      <c r="H5" s="51">
        <v>5.4403638000000001</v>
      </c>
    </row>
    <row r="6" spans="1:9" ht="15.75">
      <c r="A6" s="11"/>
      <c r="B6" s="10"/>
      <c r="C6" s="9"/>
      <c r="D6" s="9"/>
      <c r="E6" s="9"/>
      <c r="F6" s="9"/>
      <c r="G6" s="9"/>
      <c r="H6" s="5"/>
    </row>
    <row r="7" spans="1:9" ht="18.75" customHeight="1">
      <c r="A7" s="8" t="s">
        <v>3</v>
      </c>
      <c r="B7" s="8"/>
      <c r="C7" s="8"/>
      <c r="D7" s="8"/>
      <c r="E7" s="8"/>
      <c r="F7" s="7">
        <v>30486.399999999958</v>
      </c>
      <c r="G7" s="7"/>
      <c r="H7" s="5"/>
    </row>
    <row r="8" spans="1:9" ht="46.5" customHeight="1">
      <c r="A8" s="56" t="s">
        <v>2</v>
      </c>
      <c r="B8" s="56"/>
      <c r="C8" s="56"/>
      <c r="D8" s="56"/>
      <c r="E8" s="50"/>
      <c r="F8" s="39">
        <v>1.3008751443266457E-2</v>
      </c>
      <c r="G8" s="39"/>
      <c r="H8" s="44"/>
    </row>
    <row r="9" spans="1:9" ht="41.25" customHeight="1">
      <c r="A9" s="52" t="s">
        <v>1</v>
      </c>
      <c r="B9" s="52"/>
      <c r="C9" s="52"/>
      <c r="D9" s="52"/>
      <c r="E9" s="49"/>
      <c r="F9" s="42">
        <v>38.299999999999997</v>
      </c>
      <c r="G9" s="42"/>
      <c r="H9" s="6"/>
    </row>
    <row r="11" spans="1:9">
      <c r="H11" s="37"/>
    </row>
  </sheetData>
  <autoFilter ref="C1:C11"/>
  <mergeCells count="5">
    <mergeCell ref="A9:D9"/>
    <mergeCell ref="A1:G1"/>
    <mergeCell ref="A2:G2"/>
    <mergeCell ref="A3:G3"/>
    <mergeCell ref="A8:D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26"/>
  <sheetViews>
    <sheetView tabSelected="1" zoomScale="110" zoomScaleNormal="110" workbookViewId="0">
      <selection activeCell="AS10" sqref="AS10"/>
    </sheetView>
  </sheetViews>
  <sheetFormatPr defaultRowHeight="1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  <col min="68" max="68" width="9.5703125" bestFit="1" customWidth="1"/>
  </cols>
  <sheetData>
    <row r="1" spans="1:69" ht="18.7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</row>
    <row r="2" spans="1:69">
      <c r="A2" s="70" t="s">
        <v>29</v>
      </c>
      <c r="B2" s="70"/>
      <c r="C2" s="70"/>
      <c r="D2" s="71" t="s">
        <v>28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 t="s">
        <v>27</v>
      </c>
      <c r="V2" s="71"/>
      <c r="W2" s="71"/>
      <c r="X2" s="71"/>
      <c r="Y2" s="71" t="s">
        <v>26</v>
      </c>
      <c r="Z2" s="71"/>
      <c r="AA2" s="71"/>
      <c r="AB2" s="71"/>
      <c r="AC2" s="71"/>
      <c r="AD2" s="71"/>
      <c r="AE2" s="71"/>
      <c r="AF2" s="71"/>
      <c r="AG2" s="68" t="s">
        <v>25</v>
      </c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</row>
    <row r="3" spans="1:69">
      <c r="A3" s="73" t="s">
        <v>24</v>
      </c>
      <c r="B3" s="73"/>
      <c r="C3" s="7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74" t="s">
        <v>23</v>
      </c>
      <c r="V3" s="74"/>
      <c r="W3" s="74"/>
      <c r="X3" s="74"/>
      <c r="Y3" s="74" t="s">
        <v>22</v>
      </c>
      <c r="Z3" s="74"/>
      <c r="AA3" s="74"/>
      <c r="AB3" s="74"/>
      <c r="AC3" s="74"/>
      <c r="AD3" s="74"/>
      <c r="AE3" s="74"/>
      <c r="AF3" s="74"/>
      <c r="AG3" s="75" t="s">
        <v>21</v>
      </c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76" t="s">
        <v>20</v>
      </c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1"/>
    </row>
    <row r="4" spans="1:69">
      <c r="A4" s="18"/>
      <c r="B4" s="17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6"/>
      <c r="U4" s="17"/>
      <c r="V4" s="17"/>
      <c r="W4" s="17"/>
      <c r="X4" s="16"/>
      <c r="Y4" s="67" t="s">
        <v>19</v>
      </c>
      <c r="Z4" s="67"/>
      <c r="AA4" s="67"/>
      <c r="AB4" s="67"/>
      <c r="AC4" s="67"/>
      <c r="AD4" s="67"/>
      <c r="AE4" s="67"/>
      <c r="AF4" s="67"/>
      <c r="AG4" s="68" t="s">
        <v>18</v>
      </c>
      <c r="AH4" s="68"/>
      <c r="AI4" s="68"/>
      <c r="AJ4" s="68"/>
      <c r="AK4" s="68"/>
      <c r="AL4" s="68"/>
      <c r="AM4" s="68" t="s">
        <v>17</v>
      </c>
      <c r="AN4" s="68"/>
      <c r="AO4" s="68"/>
      <c r="AP4" s="68"/>
      <c r="AQ4" s="68"/>
      <c r="AR4" s="68"/>
      <c r="AS4" s="18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6"/>
    </row>
    <row r="5" spans="1:69" ht="15.75">
      <c r="A5" s="58" t="s">
        <v>16</v>
      </c>
      <c r="B5" s="58"/>
      <c r="C5" s="58"/>
      <c r="D5" s="59" t="s">
        <v>15</v>
      </c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60" t="s">
        <v>14</v>
      </c>
      <c r="V5" s="60"/>
      <c r="W5" s="60"/>
      <c r="X5" s="60"/>
      <c r="Y5" s="65">
        <v>18771.71</v>
      </c>
      <c r="Z5" s="65"/>
      <c r="AA5" s="65"/>
      <c r="AB5" s="65"/>
      <c r="AC5" s="65"/>
      <c r="AD5" s="65"/>
      <c r="AE5" s="65"/>
      <c r="AF5" s="65"/>
      <c r="AG5" s="66">
        <v>396.59</v>
      </c>
      <c r="AH5" s="66"/>
      <c r="AI5" s="66"/>
      <c r="AJ5" s="66"/>
      <c r="AK5" s="66"/>
      <c r="AL5" s="66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</row>
    <row r="6" spans="1:69" ht="15.75">
      <c r="A6" s="58" t="s">
        <v>12</v>
      </c>
      <c r="B6" s="58"/>
      <c r="C6" s="58"/>
      <c r="D6" s="63" t="s">
        <v>13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0" t="s">
        <v>10</v>
      </c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1">
        <v>869</v>
      </c>
      <c r="AH6" s="61"/>
      <c r="AI6" s="61"/>
      <c r="AJ6" s="61"/>
      <c r="AK6" s="61"/>
      <c r="AL6" s="61"/>
      <c r="AM6" s="61">
        <f>38*3.23</f>
        <v>122.74</v>
      </c>
      <c r="AN6" s="61"/>
      <c r="AO6" s="61"/>
      <c r="AP6" s="61"/>
      <c r="AQ6" s="61"/>
      <c r="AR6" s="61"/>
      <c r="AS6" s="61">
        <v>34.4</v>
      </c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Q6" s="45"/>
    </row>
    <row r="7" spans="1:69" ht="15.75" customHeight="1">
      <c r="A7" s="58" t="s">
        <v>12</v>
      </c>
      <c r="B7" s="58"/>
      <c r="C7" s="58"/>
      <c r="D7" s="63" t="s">
        <v>39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0" t="s">
        <v>10</v>
      </c>
      <c r="V7" s="60"/>
      <c r="W7" s="60"/>
      <c r="X7" s="60"/>
      <c r="Y7" s="64">
        <v>57086</v>
      </c>
      <c r="Z7" s="65"/>
      <c r="AA7" s="65"/>
      <c r="AB7" s="65"/>
      <c r="AC7" s="65"/>
      <c r="AD7" s="65"/>
      <c r="AE7" s="65"/>
      <c r="AF7" s="65"/>
      <c r="AG7" s="61">
        <v>2986</v>
      </c>
      <c r="AH7" s="61"/>
      <c r="AI7" s="61"/>
      <c r="AJ7" s="61"/>
      <c r="AK7" s="61"/>
      <c r="AL7" s="61"/>
      <c r="AM7" s="61">
        <f>38*4.33</f>
        <v>164.54</v>
      </c>
      <c r="AN7" s="61"/>
      <c r="AO7" s="61"/>
      <c r="AP7" s="61"/>
      <c r="AQ7" s="61"/>
      <c r="AR7" s="61"/>
      <c r="AS7" s="61">
        <v>34.4</v>
      </c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</row>
    <row r="8" spans="1:69" ht="15.75">
      <c r="A8" s="58" t="s">
        <v>12</v>
      </c>
      <c r="B8" s="58"/>
      <c r="C8" s="58"/>
      <c r="D8" s="59" t="s">
        <v>11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60" t="s">
        <v>10</v>
      </c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1">
        <f>AG7+AG6</f>
        <v>3855</v>
      </c>
      <c r="AH8" s="61"/>
      <c r="AI8" s="61"/>
      <c r="AJ8" s="61"/>
      <c r="AK8" s="61"/>
      <c r="AL8" s="61"/>
      <c r="AM8" s="61">
        <f>AM7+AM6</f>
        <v>287.27999999999997</v>
      </c>
      <c r="AN8" s="61"/>
      <c r="AO8" s="61"/>
      <c r="AP8" s="61"/>
      <c r="AQ8" s="61"/>
      <c r="AR8" s="61"/>
      <c r="AS8" s="62">
        <f>AS6+AS7</f>
        <v>68.8</v>
      </c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P8" s="46"/>
    </row>
    <row r="9" spans="1:69" ht="15.75">
      <c r="A9" s="58" t="s">
        <v>9</v>
      </c>
      <c r="B9" s="58"/>
      <c r="C9" s="58"/>
      <c r="D9" s="59" t="s">
        <v>8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 t="s">
        <v>7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57">
        <v>24196</v>
      </c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</row>
    <row r="22" ht="4.5" customHeight="1"/>
    <row r="26" ht="14.25" customHeight="1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H14" sqref="H14"/>
    </sheetView>
  </sheetViews>
  <sheetFormatPr defaultRowHeight="1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>
      <c r="A1" s="21"/>
      <c r="B1" s="79"/>
      <c r="C1" s="79"/>
      <c r="D1" s="79"/>
      <c r="E1" s="79"/>
      <c r="F1" s="79"/>
      <c r="G1" s="22"/>
      <c r="H1" s="23"/>
      <c r="I1" s="23"/>
    </row>
    <row r="2" spans="1:9" ht="18.75">
      <c r="A2" s="21"/>
      <c r="B2" s="80" t="s">
        <v>48</v>
      </c>
      <c r="C2" s="80"/>
      <c r="D2" s="80"/>
      <c r="E2" s="80"/>
      <c r="F2" s="80"/>
      <c r="G2" s="80"/>
      <c r="H2" s="80"/>
      <c r="I2" s="80"/>
    </row>
    <row r="3" spans="1:9" ht="18.75">
      <c r="A3" s="21"/>
      <c r="B3" s="21"/>
      <c r="C3" s="21"/>
      <c r="D3" s="21"/>
      <c r="E3" s="21"/>
      <c r="F3" s="21"/>
      <c r="G3" s="21"/>
      <c r="H3" s="21"/>
      <c r="I3" s="21"/>
    </row>
    <row r="4" spans="1:9">
      <c r="A4" s="81" t="s">
        <v>31</v>
      </c>
      <c r="B4" s="81"/>
      <c r="C4" s="81"/>
      <c r="D4" s="81"/>
      <c r="E4" s="25" t="s">
        <v>32</v>
      </c>
      <c r="F4" s="25" t="s">
        <v>33</v>
      </c>
      <c r="G4" s="25" t="s">
        <v>34</v>
      </c>
      <c r="H4" s="33" t="s">
        <v>35</v>
      </c>
      <c r="I4" s="26" t="s">
        <v>36</v>
      </c>
    </row>
    <row r="5" spans="1:9" ht="15.75">
      <c r="A5" s="82" t="s">
        <v>30</v>
      </c>
      <c r="B5" s="82"/>
      <c r="C5" s="82"/>
      <c r="D5" s="82"/>
      <c r="E5" s="27">
        <f>28239.4+2247</f>
        <v>30486.400000000001</v>
      </c>
      <c r="F5" s="28">
        <v>1025.74</v>
      </c>
      <c r="G5" s="34">
        <v>133.83000000000001</v>
      </c>
      <c r="H5" s="30">
        <f>F5*G5</f>
        <v>137274.78420000002</v>
      </c>
      <c r="I5" s="32">
        <f>H5/E5</f>
        <v>4.5028204117245725</v>
      </c>
    </row>
    <row r="6" spans="1:9" ht="18.75" customHeight="1">
      <c r="A6" s="83" t="s">
        <v>37</v>
      </c>
      <c r="B6" s="84"/>
      <c r="C6" s="84"/>
      <c r="D6" s="85"/>
      <c r="E6" s="43">
        <f>28239.4+2247</f>
        <v>30486.400000000001</v>
      </c>
      <c r="F6" s="28">
        <v>1025.74</v>
      </c>
      <c r="G6" s="36">
        <v>9.125</v>
      </c>
      <c r="H6" s="30">
        <f>F6*G6</f>
        <v>9359.8775000000005</v>
      </c>
      <c r="I6" s="32">
        <f>H6/E6</f>
        <v>0.30701812939540252</v>
      </c>
    </row>
    <row r="7" spans="1:9" ht="20.25">
      <c r="A7" s="78" t="s">
        <v>38</v>
      </c>
      <c r="B7" s="78"/>
      <c r="C7" s="78"/>
      <c r="D7" s="78"/>
      <c r="E7" s="29"/>
      <c r="F7" s="35"/>
      <c r="G7" s="35"/>
      <c r="H7" s="31">
        <f>SUM(H5:H6)</f>
        <v>146634.66170000003</v>
      </c>
      <c r="I7" s="47">
        <f>SUM(I5:I6)</f>
        <v>4.8098385411199747</v>
      </c>
    </row>
    <row r="8" spans="1:9" ht="18.75">
      <c r="A8" s="21"/>
      <c r="B8" s="21"/>
      <c r="C8" s="21"/>
      <c r="D8" s="21"/>
      <c r="E8" s="21"/>
      <c r="F8" s="21"/>
      <c r="G8" s="21"/>
      <c r="H8" s="21"/>
      <c r="I8" s="21"/>
    </row>
    <row r="9" spans="1:9" ht="18.75">
      <c r="A9" s="21"/>
      <c r="B9" s="22"/>
      <c r="C9" s="21"/>
      <c r="D9" s="24"/>
      <c r="E9" s="21"/>
      <c r="F9" s="21"/>
      <c r="G9" s="21"/>
      <c r="H9" s="21"/>
      <c r="I9" s="21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2024-03-14T12:14:11Z</dcterms:modified>
</cp:coreProperties>
</file>